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Dashboard" sheetId="1" state="visible" r:id="rId3"/>
    <sheet name="Dividends" sheetId="2" state="visible" r:id="rId4"/>
    <sheet name="Annual History" sheetId="3" state="visible" r:id="rId5"/>
    <sheet name="Screening Checklist" sheetId="4" state="visible" r:id="rId6"/>
    <sheet name="How To Use" sheetId="5" state="visible" r:id="rId7"/>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<sst xmlns="http://schemas.openxmlformats.org/spreadsheetml/2006/main" count="129" uniqueCount="113">
  <si>
    <t xml:space="preserve">REIT ZAKAT ANNUAL TRACKER</t>
  </si>
  <si>
    <t xml:space="preserve">Annual Zakat on Real Estate Investment Trust Holdings</t>
  </si>
  <si>
    <t xml:space="preserve">SETTINGS</t>
  </si>
  <si>
    <t xml:space="preserve">Zakat Date</t>
  </si>
  <si>
    <t xml:space="preserve">Nisab Threshold ($)</t>
  </si>
  <si>
    <t xml:space="preserve">Zakat Rate</t>
  </si>
  <si>
    <t xml:space="preserve">REIT Name</t>
  </si>
  <si>
    <t xml:space="preserve">Ticker</t>
  </si>
  <si>
    <t xml:space="preserve">Shares Owned</t>
  </si>
  <si>
    <t xml:space="preserve">Market Price ($)</t>
  </si>
  <si>
    <t xml:space="preserve">Market Value ($)</t>
  </si>
  <si>
    <t xml:space="preserve">Compliance Status</t>
  </si>
  <si>
    <t xml:space="preserve">Prologis</t>
  </si>
  <si>
    <t xml:space="preserve">PLD</t>
  </si>
  <si>
    <t xml:space="preserve">Halal</t>
  </si>
  <si>
    <t xml:space="preserve">Equity Residential</t>
  </si>
  <si>
    <t xml:space="preserve">EQR</t>
  </si>
  <si>
    <t xml:space="preserve">Digital Realty</t>
  </si>
  <si>
    <t xml:space="preserve">DLR</t>
  </si>
  <si>
    <t xml:space="preserve">Welltower</t>
  </si>
  <si>
    <t xml:space="preserve">WELL</t>
  </si>
  <si>
    <t xml:space="preserve">Segro (LSE)</t>
  </si>
  <si>
    <t xml:space="preserve">SGRO</t>
  </si>
  <si>
    <t xml:space="preserve">Unite Group</t>
  </si>
  <si>
    <t xml:space="preserve">UTG</t>
  </si>
  <si>
    <t xml:space="preserve">SUMMARY</t>
  </si>
  <si>
    <t xml:space="preserve">Total REIT Share Value</t>
  </si>
  <si>
    <t xml:space="preserve">Dividend Cash (from Dividends sheet)</t>
  </si>
  <si>
    <t xml:space="preserve">Total Zakatable REIT Wealth</t>
  </si>
  <si>
    <t xml:space="preserve">Nisab Threshold</t>
  </si>
  <si>
    <t xml:space="preserve">Meets Nisab?</t>
  </si>
  <si>
    <t xml:space="preserve">Estimated Zakat Due (2.5%)</t>
  </si>
  <si>
    <t xml:space="preserve">NOTE: Blue cells = inputs (update these). Haram REITs excluded from Zakat total. See 'Dividends' sheet for dividend tracking and purification.</t>
  </si>
  <si>
    <t xml:space="preserve">DIVIDEND INCOME &amp; PURIFICATION TRACKER</t>
  </si>
  <si>
    <t xml:space="preserve">Track dividends received, calculate purification for any interest income, and get your total clean dividend cash</t>
  </si>
  <si>
    <t xml:space="preserve">How to use: Enter dividends received from each REIT and its % of revenue from interest. The purification column shows the exact amount to give to charity. You keep the rest.</t>
  </si>
  <si>
    <t xml:space="preserve">Dividends Received ($)</t>
  </si>
  <si>
    <t xml:space="preserve">Interest % of Revenue</t>
  </si>
  <si>
    <t xml:space="preserve">Purification Amount ($)</t>
  </si>
  <si>
    <t xml:space="preserve">Clean Dividends ($)</t>
  </si>
  <si>
    <t xml:space="preserve">Notes</t>
  </si>
  <si>
    <t xml:space="preserve">Industrial logistics</t>
  </si>
  <si>
    <t xml:space="preserve">Residential apartments</t>
  </si>
  <si>
    <t xml:space="preserve">Data centers</t>
  </si>
  <si>
    <t xml:space="preserve">Healthcare</t>
  </si>
  <si>
    <t xml:space="preserve">Industrial UK</t>
  </si>
  <si>
    <t xml:space="preserve">Student accommodation</t>
  </si>
  <si>
    <t xml:space="preserve">Total Dividends Received</t>
  </si>
  <si>
    <t xml:space="preserve">Total Purification Required</t>
  </si>
  <si>
    <t xml:space="preserve">Total Clean Dividend Cash</t>
  </si>
  <si>
    <t xml:space="preserve">Purification as % of Total</t>
  </si>
  <si>
    <t xml:space="preserve">Status</t>
  </si>
  <si>
    <t xml:space="preserve">TOTAL CASH FOR ZAKAT DASHBOARD</t>
  </si>
  <si>
    <t xml:space="preserve">YEAR-OVER-YEAR ZAKAT HISTORY</t>
  </si>
  <si>
    <t xml:space="preserve">Track your REIT Zakat obligation across multiple years. Each row = one Zakat date.</t>
  </si>
  <si>
    <t xml:space="preserve">REIT Value ($)</t>
  </si>
  <si>
    <t xml:space="preserve">Dividend Cash ($)</t>
  </si>
  <si>
    <t xml:space="preserve">Total Zakatable ($)</t>
  </si>
  <si>
    <t xml:space="preserve">Nisab ($)</t>
  </si>
  <si>
    <t xml:space="preserve">Zakat Due ($)</t>
  </si>
  <si>
    <t xml:space="preserve">Notes / Changes</t>
  </si>
  <si>
    <t xml:space="preserve">2022-04-02</t>
  </si>
  <si>
    <t xml:space="preserve">First year tracking REITs</t>
  </si>
  <si>
    <t xml:space="preserve">2023-03-22</t>
  </si>
  <si>
    <t xml:space="preserve">Added Welltower position</t>
  </si>
  <si>
    <t xml:space="preserve">2024-03-11</t>
  </si>
  <si>
    <t xml:space="preserve">Sold retail ETF, bought Prologis</t>
  </si>
  <si>
    <t xml:space="preserve">2025-03-01</t>
  </si>
  <si>
    <t xml:space="preserve">Added Unite Group (UK)</t>
  </si>
  <si>
    <t xml:space="preserve">HAWL NOTE: If your REIT value dropped below the nisab threshold during the year, your hawl resets on the date it fell below. Start a new row from the date wealth recovered above nisab. Zakat is calculated on the value on your designated Zakat date only — not the highest value during the year.</t>
  </si>
  <si>
    <t xml:space="preserve">REIT SHARIAH SCREENING CHECKLIST</t>
  </si>
  <si>
    <t xml:space="preserve">Use this checklist before investing in any REIT. All three criteria must pass.</t>
  </si>
  <si>
    <t xml:space="preserve">REIT Being Screened:</t>
  </si>
  <si>
    <t xml:space="preserve">Enter REIT name</t>
  </si>
  <si>
    <t xml:space="preserve">Screening Criterion</t>
  </si>
  <si>
    <t xml:space="preserve">Pass / Fail</t>
  </si>
  <si>
    <t xml:space="preserve">Guidance</t>
  </si>
  <si>
    <t xml:space="preserve">Your Finding</t>
  </si>
  <si>
    <t xml:space="preserve">1. REIT Type: Equity (not Mortgage)</t>
  </si>
  <si>
    <t xml:space="preserve">PASS / FAIL</t>
  </si>
  <si>
    <t xml:space="preserve">Check the REIT description. It must own physical properties and earn rent. If it invests in mortgage loans or MBS, it is haram regardless of anything else.</t>
  </si>
  <si>
    <t xml:space="preserve">Equity REIT  /  Mortgage REIT  /  Hybrid</t>
  </si>
  <si>
    <t xml:space="preserve">2. Sector: No prohibited tenants</t>
  </si>
  <si>
    <t xml:space="preserve">Residential, industrial, healthcare, data centers = generally fine. Casinos, alcohol-primary retail = fail. Mixed retail requires checking top tenant list.</t>
  </si>
  <si>
    <t xml:space="preserve">Enter sector here</t>
  </si>
  <si>
    <t xml:space="preserve">3. Debt Ratio: Under 33% of assets</t>
  </si>
  <si>
    <t xml:space="preserve">Find total liabilities / total assets on the annual report balance sheet. Under 33% = strict standard. 33-50% = some scholars allow. Over 50% = fail.</t>
  </si>
  <si>
    <t xml:space="preserve">Enter debt ratio %</t>
  </si>
  <si>
    <t xml:space="preserve">4. Interest Income: Under 5% of revenue</t>
  </si>
  <si>
    <t xml:space="preserve">Check income statement. Pure equity REITs should show 0-3% interest from cash deposits. Under 5% = permissible with purification. Over 20% = avoid.</t>
  </si>
  <si>
    <t xml:space="preserve">Enter interest income %</t>
  </si>
  <si>
    <t xml:space="preserve">5. Overall verdict</t>
  </si>
  <si>
    <t xml:space="preserve">All four criteria above must pass. A single FAIL disqualifies the REIT.</t>
  </si>
  <si>
    <t xml:space="preserve">HOW TO USE THIS TRACKER</t>
  </si>
  <si>
    <t xml:space="preserve">STEP 1 — BEFORE YOUR ZAKAT DATE</t>
  </si>
  <si>
    <t xml:space="preserve">Open the Screening Checklist tab and screen each REIT you own or plan to buy. Mark Pass or Fail for each criterion. If any REIT fails, do not include it in your Zakat calculation.</t>
  </si>
  <si>
    <t xml:space="preserve">STEP 2 — ON YOUR ZAKAT DATE</t>
  </si>
  <si>
    <t xml:space="preserve">Go to the Dashboard tab. Enter the date in cell C6. Look up the closing market price for each REIT on that date and enter it in column E. The market value in column F calculates automatically.</t>
  </si>
  <si>
    <t xml:space="preserve">STEP 3 — TRACK DIVIDENDS</t>
  </si>
  <si>
    <t xml:space="preserve">Open the Dividends tab. Enter the total dividends you received from each REIT during the past year. Enter the percentage of that REIT's revenue that came from interest. The purification amount calculates automatically. Give the purification amount to charity before including dividends in your Zakat calculation.</t>
  </si>
  <si>
    <t xml:space="preserve">STEP 4 — CALCULATE ZAKAT</t>
  </si>
  <si>
    <t xml:space="preserve">Return to Dashboard. Cell F28 shows your estimated Zakat due. This includes only compliant REITs and clean dividend cash. Add any other zakatable wealth (gold, crypto, savings) to this figure and calculate 2.5% on the combined total.</t>
  </si>
  <si>
    <t xml:space="preserve">STEP 5 — RECORD THE YEAR</t>
  </si>
  <si>
    <t xml:space="preserve">Open the Annual History tab and add a new row for this year. Record the date, REIT value, dividend cash, and Zakat paid. This builds a year-over-year record that makes future calculations much faster.</t>
  </si>
  <si>
    <t xml:space="preserve">COLOUR CODING</t>
  </si>
  <si>
    <t xml:space="preserve">Yellow / amber cells = inputs (you fill these in with your data).</t>
  </si>
  <si>
    <t xml:space="preserve">White cells with black text = formulas (calculated automatically, do not overwrite).</t>
  </si>
  <si>
    <t xml:space="preserve">Green cells = summary results from the calculation.</t>
  </si>
  <si>
    <t xml:space="preserve">IMPORTANT NOTES</t>
  </si>
  <si>
    <t xml:space="preserve">Market value: always use the closing price on your specific Zakat date — not the purchase price, not the NAV.</t>
  </si>
  <si>
    <t xml:space="preserve">Haram REITs: if you own a mortgage REIT or gaming REIT, mark it as Haram in the Status column. Its value is excluded from the Zakat total automatically, but you still need to sell it and dispose of past dividends to charity.</t>
  </si>
  <si>
    <t xml:space="preserve">ISA and pension accounts: ISA-held REITs are zakatable if you can access them. Locked pension REITs are generally not zakatable until you can withdraw. See the guide at zakatfinance.com/zakat-on-reits for full details.</t>
  </si>
  <si>
    <t xml:space="preserve">This tracker is a tool. For complex situations involving hybrid REITs, off-shore structures, or scholarly disagreements, consult a qualified Islamic scholar.</t>
  </si>
</sst>
</file>

<file path=xl/styles.xml><?xml version="1.0" encoding="utf-8"?>
<styleSheet xmlns="http://schemas.openxmlformats.org/spreadsheetml/2006/main">
  <numFmts count="8">
    <numFmt numFmtId="164" formatCode="General"/>
    <numFmt numFmtId="165" formatCode="dd\-mmm\-yyyy"/>
    <numFmt numFmtId="166" formatCode="\$#,##0;&quot;($&quot;#,##0\);\-"/>
    <numFmt numFmtId="167" formatCode="0.0%"/>
    <numFmt numFmtId="168" formatCode="#,##0;\-#,##0;\-"/>
    <numFmt numFmtId="169" formatCode="\$#,##0.00;&quot;($&quot;#,##0.00\);\-"/>
    <numFmt numFmtId="170" formatCode="@"/>
    <numFmt numFmtId="171" formatCode="0.0%;\-0.0%;\-"/>
  </numFmts>
  <fonts count="19">
    <font>
      <sz val="11"/>
      <color theme="1"/>
      <name val="Calibri"/>
      <family val="2"/>
      <charset val="1"/>
    </font>
    <font>
      <sz val="10"/>
      <name val="Arial"/>
      <family val="0"/>
    </font>
    <font>
      <sz val="10"/>
      <name val="Arial"/>
      <family val="0"/>
    </font>
    <font>
      <sz val="10"/>
      <name val="Arial"/>
      <family val="0"/>
    </font>
    <font>
      <b val="true"/>
      <sz val="16"/>
      <color rgb="FFFFFFFF"/>
      <name val="Arial"/>
      <family val="0"/>
      <charset val="1"/>
    </font>
    <font>
      <i val="true"/>
      <sz val="10"/>
      <color rgb="FFFFFFFF"/>
      <name val="Arial"/>
      <family val="0"/>
      <charset val="1"/>
    </font>
    <font>
      <b val="true"/>
      <sz val="9"/>
      <color rgb="FFFFFFFF"/>
      <name val="Arial"/>
      <family val="0"/>
      <charset val="1"/>
    </font>
    <font>
      <b val="true"/>
      <sz val="9"/>
      <color rgb="FF1E293B"/>
      <name val="Arial"/>
      <family val="0"/>
      <charset val="1"/>
    </font>
    <font>
      <sz val="9"/>
      <color rgb="FF0000FF"/>
      <name val="Arial"/>
      <family val="0"/>
      <charset val="1"/>
    </font>
    <font>
      <sz val="9"/>
      <color rgb="FF000000"/>
      <name val="Arial"/>
      <family val="0"/>
      <charset val="1"/>
    </font>
    <font>
      <b val="true"/>
      <sz val="9"/>
      <color rgb="FF065F46"/>
      <name val="Arial"/>
      <family val="0"/>
      <charset val="1"/>
    </font>
    <font>
      <sz val="9"/>
      <color rgb="FF1E293B"/>
      <name val="Arial"/>
      <family val="0"/>
      <charset val="1"/>
    </font>
    <font>
      <sz val="9"/>
      <color rgb="FF008000"/>
      <name val="Arial"/>
      <family val="0"/>
      <charset val="1"/>
    </font>
    <font>
      <b val="true"/>
      <sz val="9"/>
      <color rgb="FF000000"/>
      <name val="Arial"/>
      <family val="0"/>
      <charset val="1"/>
    </font>
    <font>
      <i val="true"/>
      <sz val="8"/>
      <color rgb="FF475569"/>
      <name val="Arial"/>
      <family val="0"/>
      <charset val="1"/>
    </font>
    <font>
      <b val="true"/>
      <sz val="14"/>
      <color rgb="FFFFFFFF"/>
      <name val="Arial"/>
      <family val="0"/>
      <charset val="1"/>
    </font>
    <font>
      <i val="true"/>
      <sz val="9"/>
      <color rgb="FFFFFFFF"/>
      <name val="Arial"/>
      <family val="0"/>
      <charset val="1"/>
    </font>
    <font>
      <b val="true"/>
      <sz val="10"/>
      <color rgb="FFFFFFFF"/>
      <name val="Arial"/>
      <family val="0"/>
      <charset val="1"/>
    </font>
    <font>
      <sz val="9"/>
      <color rgb="FFFFFFFF"/>
      <name val="Arial"/>
      <family val="0"/>
      <charset val="1"/>
    </font>
  </fonts>
  <fills count="11">
    <fill>
      <patternFill patternType="none"/>
    </fill>
    <fill>
      <patternFill patternType="gray125"/>
    </fill>
    <fill>
      <patternFill patternType="solid">
        <fgColor rgb="FF1A5C3A"/>
        <bgColor rgb="FF065F46"/>
      </patternFill>
    </fill>
    <fill>
      <patternFill patternType="solid">
        <fgColor rgb="FF2D7D56"/>
        <bgColor rgb="FF1A5C3A"/>
      </patternFill>
    </fill>
    <fill>
      <patternFill patternType="solid">
        <fgColor rgb="FF334155"/>
        <bgColor rgb="FF475569"/>
      </patternFill>
    </fill>
    <fill>
      <patternFill patternType="solid">
        <fgColor rgb="FFF1F5F9"/>
        <bgColor rgb="FFECFDF5"/>
      </patternFill>
    </fill>
    <fill>
      <patternFill patternType="solid">
        <fgColor rgb="FFFEF3C7"/>
        <bgColor rgb="FFFEE2E2"/>
      </patternFill>
    </fill>
    <fill>
      <patternFill patternType="solid">
        <fgColor rgb="FFECFDF5"/>
        <bgColor rgb="FFF1F5F9"/>
      </patternFill>
    </fill>
    <fill>
      <patternFill patternType="solid">
        <fgColor rgb="FFD1FAE5"/>
        <bgColor rgb="FFECFDF5"/>
      </patternFill>
    </fill>
    <fill>
      <patternFill patternType="solid">
        <fgColor rgb="FFFFFFFF"/>
        <bgColor rgb="FFF1F5F9"/>
      </patternFill>
    </fill>
    <fill>
      <patternFill patternType="solid">
        <fgColor rgb="FFFEE2E2"/>
        <bgColor rgb="FFFEF3C7"/>
      </patternFill>
    </fill>
  </fills>
  <borders count="3">
    <border diagonalUp="false" diagonalDown="false">
      <left/>
      <right/>
      <top/>
      <bottom/>
      <diagonal/>
    </border>
    <border diagonalUp="false" diagonalDown="false">
      <left style="thin">
        <color rgb="FFCBD5E1"/>
      </left>
      <right style="thin">
        <color rgb="FFCBD5E1"/>
      </right>
      <top style="thin">
        <color rgb="FFCBD5E1"/>
      </top>
      <bottom style="thin">
        <color rgb="FFCBD5E1"/>
      </bottom>
      <diagonal/>
    </border>
    <border diagonalUp="false" diagonalDown="false">
      <left style="thin">
        <color rgb="FF1A5C3A"/>
      </left>
      <right style="thin">
        <color rgb="FF1A5C3A"/>
      </right>
      <top style="thin">
        <color rgb="FF1A5C3A"/>
      </top>
      <bottom style="thin">
        <color rgb="FF1A5C3A"/>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center" vertical="center" textRotation="0" wrapText="false" indent="0" shrinkToFit="false"/>
      <protection locked="true" hidden="false"/>
    </xf>
    <xf numFmtId="164" fontId="5" fillId="3" borderId="0" xfId="0" applyFont="true" applyBorder="true" applyAlignment="true" applyProtection="false">
      <alignment horizontal="center" vertical="center" textRotation="0" wrapText="false" indent="0" shrinkToFit="false"/>
      <protection locked="true" hidden="false"/>
    </xf>
    <xf numFmtId="164" fontId="6" fillId="4" borderId="0" xfId="0" applyFont="true" applyBorder="true" applyAlignment="true" applyProtection="false">
      <alignment horizontal="left" vertical="center" textRotation="0" wrapText="false" indent="0" shrinkToFit="false"/>
      <protection locked="true" hidden="false"/>
    </xf>
    <xf numFmtId="164" fontId="7" fillId="5" borderId="0" xfId="0" applyFont="true" applyBorder="false" applyAlignment="true" applyProtection="false">
      <alignment horizontal="left" vertical="center" textRotation="0" wrapText="false" indent="0" shrinkToFit="false"/>
      <protection locked="true" hidden="false"/>
    </xf>
    <xf numFmtId="165" fontId="8" fillId="6" borderId="1" xfId="0" applyFont="true" applyBorder="true" applyAlignment="true" applyProtection="false">
      <alignment horizontal="right" vertical="center" textRotation="0" wrapText="false" indent="0" shrinkToFit="false"/>
      <protection locked="true" hidden="false"/>
    </xf>
    <xf numFmtId="166" fontId="8" fillId="6" borderId="1" xfId="0" applyFont="true" applyBorder="true" applyAlignment="true" applyProtection="false">
      <alignment horizontal="right" vertical="center" textRotation="0" wrapText="false" indent="0" shrinkToFit="false"/>
      <protection locked="true" hidden="false"/>
    </xf>
    <xf numFmtId="167" fontId="8" fillId="6" borderId="1" xfId="0" applyFont="true" applyBorder="true" applyAlignment="true" applyProtection="false">
      <alignment horizontal="right" vertical="center" textRotation="0" wrapText="false" indent="0" shrinkToFit="false"/>
      <protection locked="true" hidden="false"/>
    </xf>
    <xf numFmtId="164" fontId="6" fillId="3" borderId="2" xfId="0" applyFont="true" applyBorder="true" applyAlignment="true" applyProtection="false">
      <alignment horizontal="center" vertical="center" textRotation="0" wrapText="true" indent="0" shrinkToFit="false"/>
      <protection locked="true" hidden="false"/>
    </xf>
    <xf numFmtId="164" fontId="8" fillId="6" borderId="1" xfId="0" applyFont="true" applyBorder="true" applyAlignment="true" applyProtection="false">
      <alignment horizontal="left" vertical="center" textRotation="0" wrapText="false" indent="0" shrinkToFit="false"/>
      <protection locked="true" hidden="false"/>
    </xf>
    <xf numFmtId="164" fontId="8" fillId="6" borderId="1" xfId="0" applyFont="true" applyBorder="true" applyAlignment="true" applyProtection="false">
      <alignment horizontal="center" vertical="center" textRotation="0" wrapText="false" indent="0" shrinkToFit="false"/>
      <protection locked="true" hidden="false"/>
    </xf>
    <xf numFmtId="168" fontId="8" fillId="6" borderId="1" xfId="0" applyFont="true" applyBorder="true" applyAlignment="true" applyProtection="false">
      <alignment horizontal="right" vertical="center" textRotation="0" wrapText="false" indent="0" shrinkToFit="false"/>
      <protection locked="true" hidden="false"/>
    </xf>
    <xf numFmtId="169" fontId="8" fillId="6" borderId="1" xfId="0" applyFont="true" applyBorder="true" applyAlignment="true" applyProtection="false">
      <alignment horizontal="right" vertical="center" textRotation="0" wrapText="false" indent="0" shrinkToFit="false"/>
      <protection locked="true" hidden="false"/>
    </xf>
    <xf numFmtId="166" fontId="9" fillId="7" borderId="1" xfId="0" applyFont="true" applyBorder="true" applyAlignment="true" applyProtection="false">
      <alignment horizontal="right" vertical="center" textRotation="0" wrapText="false" indent="0" shrinkToFit="false"/>
      <protection locked="true" hidden="false"/>
    </xf>
    <xf numFmtId="164" fontId="10" fillId="8" borderId="1" xfId="0" applyFont="true" applyBorder="true" applyAlignment="true" applyProtection="false">
      <alignment horizontal="center" vertical="center" textRotation="0" wrapText="false" indent="0" shrinkToFit="false"/>
      <protection locked="true" hidden="false"/>
    </xf>
    <xf numFmtId="166" fontId="9" fillId="9" borderId="1" xfId="0" applyFont="true" applyBorder="true" applyAlignment="true" applyProtection="false">
      <alignment horizontal="right" vertical="center" textRotation="0" wrapText="false" indent="0" shrinkToFit="false"/>
      <protection locked="true" hidden="false"/>
    </xf>
    <xf numFmtId="164" fontId="9" fillId="7" borderId="1" xfId="0" applyFont="true" applyBorder="true" applyAlignment="true" applyProtection="false">
      <alignment horizontal="left" vertical="center" textRotation="0" wrapText="false" indent="0" shrinkToFit="false"/>
      <protection locked="true" hidden="false"/>
    </xf>
    <xf numFmtId="164" fontId="9" fillId="7" borderId="1" xfId="0" applyFont="true" applyBorder="true" applyAlignment="true" applyProtection="false">
      <alignment horizontal="center" vertical="center" textRotation="0" wrapText="false" indent="0" shrinkToFit="false"/>
      <protection locked="true" hidden="false"/>
    </xf>
    <xf numFmtId="168" fontId="9" fillId="7" borderId="1" xfId="0" applyFont="true" applyBorder="true" applyAlignment="true" applyProtection="false">
      <alignment horizontal="right" vertical="center" textRotation="0" wrapText="false" indent="0" shrinkToFit="false"/>
      <protection locked="true" hidden="false"/>
    </xf>
    <xf numFmtId="169" fontId="9" fillId="7" borderId="1" xfId="0" applyFont="true" applyBorder="true" applyAlignment="true" applyProtection="false">
      <alignment horizontal="right" vertical="center" textRotation="0" wrapText="false" indent="0" shrinkToFit="false"/>
      <protection locked="true" hidden="false"/>
    </xf>
    <xf numFmtId="164" fontId="8" fillId="9" borderId="1" xfId="0" applyFont="true" applyBorder="true" applyAlignment="true" applyProtection="false">
      <alignment horizontal="center" vertical="center" textRotation="0" wrapText="false" indent="0" shrinkToFit="false"/>
      <protection locked="true" hidden="false"/>
    </xf>
    <xf numFmtId="164" fontId="9" fillId="9" borderId="1" xfId="0" applyFont="true" applyBorder="true" applyAlignment="true" applyProtection="false">
      <alignment horizontal="left" vertical="center" textRotation="0" wrapText="false" indent="0" shrinkToFit="false"/>
      <protection locked="true" hidden="false"/>
    </xf>
    <xf numFmtId="164" fontId="9" fillId="9" borderId="1" xfId="0" applyFont="true" applyBorder="true" applyAlignment="true" applyProtection="false">
      <alignment horizontal="center" vertical="center" textRotation="0" wrapText="false" indent="0" shrinkToFit="false"/>
      <protection locked="true" hidden="false"/>
    </xf>
    <xf numFmtId="168" fontId="9" fillId="9" borderId="1" xfId="0" applyFont="true" applyBorder="true" applyAlignment="true" applyProtection="false">
      <alignment horizontal="right" vertical="center" textRotation="0" wrapText="false" indent="0" shrinkToFit="false"/>
      <protection locked="true" hidden="false"/>
    </xf>
    <xf numFmtId="169" fontId="9" fillId="9" borderId="1" xfId="0" applyFont="true" applyBorder="true" applyAlignment="true" applyProtection="false">
      <alignment horizontal="right" vertical="center" textRotation="0" wrapText="false" indent="0" shrinkToFit="false"/>
      <protection locked="true" hidden="false"/>
    </xf>
    <xf numFmtId="164" fontId="11" fillId="9" borderId="0" xfId="0" applyFont="true" applyBorder="true" applyAlignment="true" applyProtection="false">
      <alignment horizontal="left" vertical="center" textRotation="0" wrapText="false" indent="0" shrinkToFit="false"/>
      <protection locked="true" hidden="false"/>
    </xf>
    <xf numFmtId="164" fontId="11" fillId="5" borderId="0" xfId="0" applyFont="true" applyBorder="true" applyAlignment="true" applyProtection="false">
      <alignment horizontal="left" vertical="center" textRotation="0" wrapText="false" indent="0" shrinkToFit="false"/>
      <protection locked="true" hidden="false"/>
    </xf>
    <xf numFmtId="166" fontId="12" fillId="9" borderId="1" xfId="0" applyFont="true" applyBorder="true" applyAlignment="true" applyProtection="false">
      <alignment horizontal="right" vertical="center" textRotation="0" wrapText="false" indent="0" shrinkToFit="false"/>
      <protection locked="true" hidden="false"/>
    </xf>
    <xf numFmtId="170" fontId="9" fillId="6" borderId="1" xfId="0" applyFont="true" applyBorder="true" applyAlignment="true" applyProtection="false">
      <alignment horizontal="right" vertical="center" textRotation="0" wrapText="false" indent="0" shrinkToFit="false"/>
      <protection locked="true" hidden="false"/>
    </xf>
    <xf numFmtId="164" fontId="7" fillId="5" borderId="0" xfId="0" applyFont="true" applyBorder="true" applyAlignment="true" applyProtection="false">
      <alignment horizontal="left" vertical="center" textRotation="0" wrapText="false" indent="0" shrinkToFit="false"/>
      <protection locked="true" hidden="false"/>
    </xf>
    <xf numFmtId="166" fontId="13" fillId="8" borderId="1" xfId="0" applyFont="true" applyBorder="true" applyAlignment="true" applyProtection="false">
      <alignment horizontal="right" vertical="center" textRotation="0" wrapText="false" indent="0" shrinkToFit="false"/>
      <protection locked="true" hidden="false"/>
    </xf>
    <xf numFmtId="164" fontId="14" fillId="5" borderId="0" xfId="0" applyFont="true" applyBorder="true" applyAlignment="true" applyProtection="false">
      <alignment horizontal="left" vertical="center" textRotation="0" wrapText="true" indent="0" shrinkToFit="false"/>
      <protection locked="true" hidden="false"/>
    </xf>
    <xf numFmtId="164" fontId="15" fillId="2" borderId="0" xfId="0" applyFont="true" applyBorder="true" applyAlignment="true" applyProtection="false">
      <alignment horizontal="center" vertical="center" textRotation="0" wrapText="false" indent="0" shrinkToFit="false"/>
      <protection locked="true" hidden="false"/>
    </xf>
    <xf numFmtId="164" fontId="16" fillId="3" borderId="0" xfId="0" applyFont="true" applyBorder="true" applyAlignment="true" applyProtection="false">
      <alignment horizontal="center" vertical="center" textRotation="0" wrapText="false" indent="0" shrinkToFit="false"/>
      <protection locked="true" hidden="false"/>
    </xf>
    <xf numFmtId="164" fontId="14" fillId="6" borderId="0" xfId="0" applyFont="true" applyBorder="true" applyAlignment="true" applyProtection="false">
      <alignment horizontal="left" vertical="center" textRotation="0" wrapText="true" indent="0" shrinkToFit="false"/>
      <protection locked="true" hidden="false"/>
    </xf>
    <xf numFmtId="170" fontId="8" fillId="6" borderId="1" xfId="0" applyFont="true" applyBorder="true" applyAlignment="true" applyProtection="false">
      <alignment horizontal="left" vertical="center" textRotation="0" wrapText="false" indent="0" shrinkToFit="false"/>
      <protection locked="true" hidden="false"/>
    </xf>
    <xf numFmtId="171" fontId="8" fillId="6" borderId="1" xfId="0" applyFont="true" applyBorder="true" applyAlignment="true" applyProtection="false">
      <alignment horizontal="right" vertical="center" textRotation="0" wrapText="false" indent="0" shrinkToFit="false"/>
      <protection locked="true" hidden="false"/>
    </xf>
    <xf numFmtId="169" fontId="9" fillId="10" borderId="1" xfId="0" applyFont="true" applyBorder="true" applyAlignment="true" applyProtection="false">
      <alignment horizontal="right" vertical="center" textRotation="0" wrapText="false" indent="0" shrinkToFit="false"/>
      <protection locked="true" hidden="false"/>
    </xf>
    <xf numFmtId="170" fontId="9" fillId="7" borderId="1" xfId="0" applyFont="true" applyBorder="true" applyAlignment="true" applyProtection="false">
      <alignment horizontal="left" vertical="center" textRotation="0" wrapText="false" indent="0" shrinkToFit="false"/>
      <protection locked="true" hidden="false"/>
    </xf>
    <xf numFmtId="171" fontId="9" fillId="7" borderId="1" xfId="0" applyFont="true" applyBorder="true" applyAlignment="true" applyProtection="false">
      <alignment horizontal="right" vertical="center" textRotation="0" wrapText="false" indent="0" shrinkToFit="false"/>
      <protection locked="true" hidden="false"/>
    </xf>
    <xf numFmtId="170" fontId="9" fillId="9" borderId="1" xfId="0" applyFont="true" applyBorder="true" applyAlignment="true" applyProtection="false">
      <alignment horizontal="left" vertical="center" textRotation="0" wrapText="false" indent="0" shrinkToFit="false"/>
      <protection locked="true" hidden="false"/>
    </xf>
    <xf numFmtId="171" fontId="9" fillId="9" borderId="1" xfId="0" applyFont="true" applyBorder="true" applyAlignment="true" applyProtection="false">
      <alignment horizontal="right" vertical="center" textRotation="0" wrapText="false" indent="0" shrinkToFit="false"/>
      <protection locked="true" hidden="false"/>
    </xf>
    <xf numFmtId="166" fontId="9" fillId="10" borderId="1" xfId="0" applyFont="true" applyBorder="true" applyAlignment="true" applyProtection="false">
      <alignment horizontal="right" vertical="center" textRotation="0" wrapText="false" indent="0" shrinkToFit="false"/>
      <protection locked="true" hidden="false"/>
    </xf>
    <xf numFmtId="166" fontId="9" fillId="8" borderId="1" xfId="0" applyFont="true" applyBorder="true" applyAlignment="true" applyProtection="false">
      <alignment horizontal="right" vertical="center" textRotation="0" wrapText="false" indent="0" shrinkToFit="false"/>
      <protection locked="true" hidden="false"/>
    </xf>
    <xf numFmtId="171" fontId="9" fillId="6" borderId="1" xfId="0" applyFont="true" applyBorder="true" applyAlignment="true" applyProtection="false">
      <alignment horizontal="right" vertical="center" textRotation="0" wrapText="false" indent="0" shrinkToFit="false"/>
      <protection locked="true" hidden="false"/>
    </xf>
    <xf numFmtId="165" fontId="8" fillId="6" borderId="1" xfId="0" applyFont="true" applyBorder="true" applyAlignment="true" applyProtection="false">
      <alignment horizontal="center" vertical="center" textRotation="0" wrapText="false" indent="0" shrinkToFit="false"/>
      <protection locked="true" hidden="false"/>
    </xf>
    <xf numFmtId="164" fontId="8" fillId="6" borderId="1" xfId="0" applyFont="true" applyBorder="true" applyAlignment="false" applyProtection="false">
      <alignment horizontal="general" vertical="bottom" textRotation="0" wrapText="false" indent="0" shrinkToFit="false"/>
      <protection locked="true" hidden="false"/>
    </xf>
    <xf numFmtId="166" fontId="8" fillId="6" borderId="1" xfId="0" applyFont="true" applyBorder="true" applyAlignment="false" applyProtection="false">
      <alignment horizontal="general" vertical="bottom" textRotation="0" wrapText="false" indent="0" shrinkToFit="false"/>
      <protection locked="true" hidden="false"/>
    </xf>
    <xf numFmtId="170" fontId="8" fillId="6" borderId="1" xfId="0" applyFont="true" applyBorder="true" applyAlignment="true" applyProtection="false">
      <alignment horizontal="right" vertical="center" textRotation="0" wrapText="false" indent="0" shrinkToFit="false"/>
      <protection locked="true" hidden="false"/>
    </xf>
    <xf numFmtId="164" fontId="11" fillId="7" borderId="1" xfId="0" applyFont="true" applyBorder="true" applyAlignment="true" applyProtection="false">
      <alignment horizontal="left" vertical="center" textRotation="0" wrapText="true" indent="0" shrinkToFit="false"/>
      <protection locked="true" hidden="false"/>
    </xf>
    <xf numFmtId="164" fontId="8" fillId="6" borderId="1" xfId="0" applyFont="true" applyBorder="true" applyAlignment="true" applyProtection="false">
      <alignment horizontal="center" vertical="center" textRotation="0" wrapText="true" indent="0" shrinkToFit="false"/>
      <protection locked="true" hidden="false"/>
    </xf>
    <xf numFmtId="164" fontId="14" fillId="7" borderId="1" xfId="0" applyFont="true" applyBorder="true" applyAlignment="true" applyProtection="false">
      <alignment horizontal="left" vertical="center" textRotation="0" wrapText="true" indent="0" shrinkToFit="false"/>
      <protection locked="true" hidden="false"/>
    </xf>
    <xf numFmtId="164" fontId="8" fillId="6" borderId="1" xfId="0" applyFont="true" applyBorder="true" applyAlignment="true" applyProtection="false">
      <alignment horizontal="left" vertical="center" textRotation="0" wrapText="true" indent="0" shrinkToFit="false"/>
      <protection locked="true" hidden="false"/>
    </xf>
    <xf numFmtId="164" fontId="11" fillId="9" borderId="1" xfId="0" applyFont="true" applyBorder="true" applyAlignment="true" applyProtection="false">
      <alignment horizontal="left" vertical="center" textRotation="0" wrapText="true" indent="0" shrinkToFit="false"/>
      <protection locked="true" hidden="false"/>
    </xf>
    <xf numFmtId="164" fontId="14" fillId="9" borderId="1" xfId="0" applyFont="true" applyBorder="true" applyAlignment="true" applyProtection="false">
      <alignment horizontal="left" vertical="center" textRotation="0" wrapText="true" indent="0" shrinkToFit="false"/>
      <protection locked="true" hidden="false"/>
    </xf>
    <xf numFmtId="164" fontId="7" fillId="5" borderId="1" xfId="0" applyFont="true" applyBorder="true" applyAlignment="true" applyProtection="false">
      <alignment horizontal="left" vertical="center" textRotation="0" wrapText="true" indent="0" shrinkToFit="false"/>
      <protection locked="true" hidden="false"/>
    </xf>
    <xf numFmtId="164" fontId="13" fillId="8" borderId="1" xfId="0" applyFont="true" applyBorder="true" applyAlignment="true" applyProtection="false">
      <alignment horizontal="center" vertical="center" textRotation="0" wrapText="true" indent="0" shrinkToFit="false"/>
      <protection locked="true" hidden="false"/>
    </xf>
    <xf numFmtId="164" fontId="8" fillId="5" borderId="1" xfId="0" applyFont="true" applyBorder="true" applyAlignment="true" applyProtection="false">
      <alignment horizontal="left" vertical="center" textRotation="0" wrapText="true" indent="0" shrinkToFit="false"/>
      <protection locked="true" hidden="false"/>
    </xf>
    <xf numFmtId="164" fontId="15" fillId="2" borderId="0" xfId="0" applyFont="true" applyBorder="false" applyAlignment="true" applyProtection="false">
      <alignment horizontal="center" vertical="center" textRotation="0" wrapText="false" indent="0" shrinkToFit="false"/>
      <protection locked="true" hidden="false"/>
    </xf>
    <xf numFmtId="164" fontId="17" fillId="2" borderId="1" xfId="0" applyFont="true" applyBorder="true" applyAlignment="true" applyProtection="false">
      <alignment horizontal="left" vertical="center" textRotation="0" wrapText="true" indent="0" shrinkToFit="false"/>
      <protection locked="true" hidden="false"/>
    </xf>
    <xf numFmtId="164" fontId="18" fillId="9" borderId="0" xfId="0" applyFont="true" applyBorder="false" applyAlignment="true" applyProtection="false">
      <alignment horizontal="left" vertical="center" textRotation="0" wrapText="true" indent="0" shrinkToFit="false"/>
      <protection locked="true" hidden="false"/>
    </xf>
    <xf numFmtId="164" fontId="17" fillId="4" borderId="1" xfId="0" applyFont="true" applyBorder="true" applyAlignment="true" applyProtection="false">
      <alignment horizontal="left" vertical="center" textRotation="0" wrapText="true" indent="0" shrinkToFit="false"/>
      <protection locked="true" hidden="false"/>
    </xf>
    <xf numFmtId="164" fontId="11" fillId="6" borderId="1" xfId="0" applyFont="true" applyBorder="true" applyAlignment="true" applyProtection="false">
      <alignment horizontal="left" vertical="center" textRotation="0" wrapText="true" indent="0" shrinkToFit="false"/>
      <protection locked="true" hidden="false"/>
    </xf>
    <xf numFmtId="164" fontId="11" fillId="8" borderId="1" xfId="0" applyFont="true" applyBorder="true" applyAlignment="true" applyProtection="false">
      <alignment horizontal="left" vertical="center" textRotation="0" wrapText="true" indent="0" shrinkToFit="false"/>
      <protection locked="true" hidden="false"/>
    </xf>
    <xf numFmtId="164" fontId="11" fillId="10" borderId="1" xfId="0" applyFont="true" applyBorder="true" applyAlignment="true" applyProtection="false">
      <alignment horizontal="left"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59669"/>
      <rgbColor rgb="FFC0C0C0"/>
      <rgbColor rgb="FF808080"/>
      <rgbColor rgb="FF9999FF"/>
      <rgbColor rgb="FF993366"/>
      <rgbColor rgb="FFFEF3C7"/>
      <rgbColor rgb="FFECFDF5"/>
      <rgbColor rgb="FF660066"/>
      <rgbColor rgb="FFFF8080"/>
      <rgbColor rgb="FF0066CC"/>
      <rgbColor rgb="FFCBD5E1"/>
      <rgbColor rgb="FF000080"/>
      <rgbColor rgb="FFFF00FF"/>
      <rgbColor rgb="FFFFFF00"/>
      <rgbColor rgb="FF00FFFF"/>
      <rgbColor rgb="FF800080"/>
      <rgbColor rgb="FF800000"/>
      <rgbColor rgb="FF065F46"/>
      <rgbColor rgb="FF0000FF"/>
      <rgbColor rgb="FF00CCFF"/>
      <rgbColor rgb="FFF1F5F9"/>
      <rgbColor rgb="FFD1FAE5"/>
      <rgbColor rgb="FFFFFF99"/>
      <rgbColor rgb="FF99CCFF"/>
      <rgbColor rgb="FFFF99CC"/>
      <rgbColor rgb="FFCC99FF"/>
      <rgbColor rgb="FFFEE2E2"/>
      <rgbColor rgb="FF3366FF"/>
      <rgbColor rgb="FF33CCCC"/>
      <rgbColor rgb="FF99CC00"/>
      <rgbColor rgb="FFFFCC00"/>
      <rgbColor rgb="FFFF9900"/>
      <rgbColor rgb="FFD97706"/>
      <rgbColor rgb="FF475569"/>
      <rgbColor rgb="FF969696"/>
      <rgbColor rgb="FF1A5C3A"/>
      <rgbColor rgb="FF2D7D56"/>
      <rgbColor rgb="FF003300"/>
      <rgbColor rgb="FF333300"/>
      <rgbColor rgb="FF993300"/>
      <rgbColor rgb="FF993366"/>
      <rgbColor rgb="FF334155"/>
      <rgbColor rgb="FF1E293B"/>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A5C3A"/>
    <pageSetUpPr fitToPage="false"/>
  </sheetPr>
  <dimension ref="B1:G30"/>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pane xSplit="0" ySplit="6" topLeftCell="A7"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2" min="2" style="0" width="26"/>
    <col collapsed="false" customWidth="true" hidden="false" outlineLevel="0" max="7" min="3" style="0" width="16"/>
    <col collapsed="false" customWidth="true" hidden="false" outlineLevel="0" max="8" min="8" style="0" width="3"/>
  </cols>
  <sheetData>
    <row r="1" customFormat="false" ht="6" hidden="false" customHeight="true" outlineLevel="0" collapsed="false"/>
    <row r="2" customFormat="false" ht="31.5" hidden="false" customHeight="true" outlineLevel="0" collapsed="false">
      <c r="B2" s="1" t="s">
        <v>0</v>
      </c>
      <c r="C2" s="1"/>
      <c r="D2" s="1"/>
      <c r="E2" s="1"/>
      <c r="F2" s="1"/>
      <c r="G2" s="1"/>
    </row>
    <row r="3" customFormat="false" ht="18" hidden="false" customHeight="true" outlineLevel="0" collapsed="false">
      <c r="B3" s="2" t="s">
        <v>1</v>
      </c>
      <c r="C3" s="2"/>
      <c r="D3" s="2"/>
      <c r="E3" s="2"/>
      <c r="F3" s="2"/>
      <c r="G3" s="2"/>
    </row>
    <row r="4" customFormat="false" ht="7.5" hidden="false" customHeight="true" outlineLevel="0" collapsed="false"/>
    <row r="5" customFormat="false" ht="18" hidden="false" customHeight="true" outlineLevel="0" collapsed="false">
      <c r="B5" s="3" t="s">
        <v>2</v>
      </c>
      <c r="C5" s="3"/>
    </row>
    <row r="6" customFormat="false" ht="18" hidden="false" customHeight="true" outlineLevel="0" collapsed="false">
      <c r="B6" s="4" t="s">
        <v>3</v>
      </c>
      <c r="C6" s="5"/>
      <c r="D6" s="4" t="s">
        <v>4</v>
      </c>
      <c r="E6" s="6" t="n">
        <v>8800</v>
      </c>
      <c r="F6" s="4" t="s">
        <v>5</v>
      </c>
      <c r="G6" s="7" t="n">
        <v>0.025</v>
      </c>
    </row>
    <row r="7" customFormat="false" ht="6" hidden="false" customHeight="true" outlineLevel="0" collapsed="false"/>
    <row r="8" customFormat="false" ht="30" hidden="false" customHeight="true" outlineLevel="0" collapsed="false">
      <c r="B8" s="8" t="s">
        <v>6</v>
      </c>
      <c r="C8" s="8" t="s">
        <v>7</v>
      </c>
      <c r="D8" s="8" t="s">
        <v>8</v>
      </c>
      <c r="E8" s="8" t="s">
        <v>9</v>
      </c>
      <c r="F8" s="8" t="s">
        <v>10</v>
      </c>
      <c r="G8" s="8" t="s">
        <v>11</v>
      </c>
    </row>
    <row r="9" customFormat="false" ht="15.75" hidden="false" customHeight="true" outlineLevel="0" collapsed="false">
      <c r="B9" s="9" t="s">
        <v>12</v>
      </c>
      <c r="C9" s="10" t="s">
        <v>13</v>
      </c>
      <c r="D9" s="11" t="n">
        <v>50</v>
      </c>
      <c r="E9" s="12" t="n">
        <v>115</v>
      </c>
      <c r="F9" s="13" t="n">
        <f aca="false">IF(D9*E9=0,"",D9*E9)</f>
        <v>5750</v>
      </c>
      <c r="G9" s="14" t="s">
        <v>14</v>
      </c>
    </row>
    <row r="10" customFormat="false" ht="15.75" hidden="false" customHeight="true" outlineLevel="0" collapsed="false">
      <c r="B10" s="9" t="s">
        <v>15</v>
      </c>
      <c r="C10" s="10" t="s">
        <v>16</v>
      </c>
      <c r="D10" s="11" t="n">
        <v>30</v>
      </c>
      <c r="E10" s="12" t="n">
        <v>66.5</v>
      </c>
      <c r="F10" s="15" t="n">
        <f aca="false">IF(D10*E10=0,"",D10*E10)</f>
        <v>1995</v>
      </c>
      <c r="G10" s="14" t="s">
        <v>14</v>
      </c>
    </row>
    <row r="11" customFormat="false" ht="15.75" hidden="false" customHeight="true" outlineLevel="0" collapsed="false">
      <c r="B11" s="9" t="s">
        <v>17</v>
      </c>
      <c r="C11" s="10" t="s">
        <v>18</v>
      </c>
      <c r="D11" s="11" t="n">
        <v>20</v>
      </c>
      <c r="E11" s="12" t="n">
        <v>145</v>
      </c>
      <c r="F11" s="13" t="n">
        <f aca="false">IF(D11*E11=0,"",D11*E11)</f>
        <v>2900</v>
      </c>
      <c r="G11" s="14" t="s">
        <v>14</v>
      </c>
    </row>
    <row r="12" customFormat="false" ht="15.75" hidden="false" customHeight="true" outlineLevel="0" collapsed="false">
      <c r="B12" s="9" t="s">
        <v>19</v>
      </c>
      <c r="C12" s="10" t="s">
        <v>20</v>
      </c>
      <c r="D12" s="11" t="n">
        <v>25</v>
      </c>
      <c r="E12" s="12" t="n">
        <v>99</v>
      </c>
      <c r="F12" s="15" t="n">
        <f aca="false">IF(D12*E12=0,"",D12*E12)</f>
        <v>2475</v>
      </c>
      <c r="G12" s="14" t="s">
        <v>14</v>
      </c>
    </row>
    <row r="13" customFormat="false" ht="15.75" hidden="false" customHeight="true" outlineLevel="0" collapsed="false">
      <c r="B13" s="9" t="s">
        <v>21</v>
      </c>
      <c r="C13" s="10" t="s">
        <v>22</v>
      </c>
      <c r="D13" s="11" t="n">
        <v>100</v>
      </c>
      <c r="E13" s="12" t="n">
        <v>9.2</v>
      </c>
      <c r="F13" s="13" t="n">
        <f aca="false">IF(D13*E13=0,"",D13*E13)</f>
        <v>920</v>
      </c>
      <c r="G13" s="14" t="s">
        <v>14</v>
      </c>
    </row>
    <row r="14" customFormat="false" ht="15.75" hidden="false" customHeight="true" outlineLevel="0" collapsed="false">
      <c r="B14" s="9" t="s">
        <v>23</v>
      </c>
      <c r="C14" s="10" t="s">
        <v>24</v>
      </c>
      <c r="D14" s="11" t="n">
        <v>80</v>
      </c>
      <c r="E14" s="12" t="n">
        <v>8.75</v>
      </c>
      <c r="F14" s="15" t="n">
        <f aca="false">IF(D14*E14=0,"",D14*E14)</f>
        <v>700</v>
      </c>
      <c r="G14" s="14" t="s">
        <v>14</v>
      </c>
    </row>
    <row r="15" customFormat="false" ht="15.75" hidden="false" customHeight="true" outlineLevel="0" collapsed="false">
      <c r="B15" s="16"/>
      <c r="C15" s="17"/>
      <c r="D15" s="18"/>
      <c r="E15" s="19"/>
      <c r="F15" s="13" t="str">
        <f aca="false">IF(D15*E15=0,"",D15*E15)</f>
        <v/>
      </c>
      <c r="G15" s="20"/>
    </row>
    <row r="16" customFormat="false" ht="15.75" hidden="false" customHeight="true" outlineLevel="0" collapsed="false">
      <c r="B16" s="21"/>
      <c r="C16" s="22"/>
      <c r="D16" s="23"/>
      <c r="E16" s="24"/>
      <c r="F16" s="15" t="str">
        <f aca="false">IF(D16*E16=0,"",D16*E16)</f>
        <v/>
      </c>
      <c r="G16" s="20"/>
    </row>
    <row r="17" customFormat="false" ht="15.75" hidden="false" customHeight="true" outlineLevel="0" collapsed="false">
      <c r="B17" s="16"/>
      <c r="C17" s="17"/>
      <c r="D17" s="18"/>
      <c r="E17" s="19"/>
      <c r="F17" s="13" t="str">
        <f aca="false">IF(D17*E17=0,"",D17*E17)</f>
        <v/>
      </c>
      <c r="G17" s="20"/>
    </row>
    <row r="18" customFormat="false" ht="15.75" hidden="false" customHeight="true" outlineLevel="0" collapsed="false">
      <c r="B18" s="21"/>
      <c r="C18" s="22"/>
      <c r="D18" s="23"/>
      <c r="E18" s="24"/>
      <c r="F18" s="15" t="str">
        <f aca="false">IF(D18*E18=0,"",D18*E18)</f>
        <v/>
      </c>
      <c r="G18" s="20"/>
    </row>
    <row r="19" customFormat="false" ht="15.75" hidden="false" customHeight="true" outlineLevel="0" collapsed="false">
      <c r="B19" s="16"/>
      <c r="C19" s="17"/>
      <c r="D19" s="18"/>
      <c r="E19" s="19"/>
      <c r="F19" s="13" t="str">
        <f aca="false">IF(D19*E19=0,"",D19*E19)</f>
        <v/>
      </c>
      <c r="G19" s="20"/>
    </row>
    <row r="20" customFormat="false" ht="15.75" hidden="false" customHeight="true" outlineLevel="0" collapsed="false">
      <c r="B20" s="21"/>
      <c r="C20" s="22"/>
      <c r="D20" s="23"/>
      <c r="E20" s="24"/>
      <c r="F20" s="15" t="str">
        <f aca="false">IF(D20*E20=0,"",D20*E20)</f>
        <v/>
      </c>
      <c r="G20" s="20"/>
    </row>
    <row r="21" customFormat="false" ht="6" hidden="false" customHeight="true" outlineLevel="0" collapsed="false"/>
    <row r="22" customFormat="false" ht="13.5" hidden="false" customHeight="true" outlineLevel="0" collapsed="false">
      <c r="B22" s="3" t="s">
        <v>25</v>
      </c>
      <c r="C22" s="3"/>
      <c r="D22" s="3"/>
      <c r="E22" s="3"/>
      <c r="F22" s="3"/>
      <c r="G22" s="3"/>
    </row>
    <row r="23" customFormat="false" ht="15.75" hidden="false" customHeight="true" outlineLevel="0" collapsed="false">
      <c r="B23" s="25" t="s">
        <v>26</v>
      </c>
      <c r="C23" s="25"/>
      <c r="D23" s="25"/>
      <c r="E23" s="25"/>
      <c r="F23" s="15" t="n">
        <f aca="false">SUMIF(G9:G20,"&lt;&gt;Haram",F9:F20)</f>
        <v>14740</v>
      </c>
      <c r="G23" s="15"/>
    </row>
    <row r="24" customFormat="false" ht="15.75" hidden="false" customHeight="true" outlineLevel="0" collapsed="false">
      <c r="B24" s="26" t="s">
        <v>27</v>
      </c>
      <c r="C24" s="26"/>
      <c r="D24" s="26"/>
      <c r="E24" s="26"/>
      <c r="F24" s="27" t="n">
        <f aca="false">Dividends!C28</f>
        <v>0</v>
      </c>
      <c r="G24" s="27"/>
    </row>
    <row r="25" customFormat="false" ht="15.75" hidden="false" customHeight="true" outlineLevel="0" collapsed="false">
      <c r="B25" s="25" t="s">
        <v>28</v>
      </c>
      <c r="C25" s="25"/>
      <c r="D25" s="25"/>
      <c r="E25" s="25"/>
      <c r="F25" s="15" t="n">
        <f aca="false">F23+F24</f>
        <v>14740</v>
      </c>
      <c r="G25" s="15"/>
    </row>
    <row r="26" customFormat="false" ht="15.75" hidden="false" customHeight="true" outlineLevel="0" collapsed="false">
      <c r="B26" s="26" t="s">
        <v>29</v>
      </c>
      <c r="C26" s="26"/>
      <c r="D26" s="26"/>
      <c r="E26" s="26"/>
      <c r="F26" s="15" t="n">
        <f aca="false">E6</f>
        <v>8800</v>
      </c>
      <c r="G26" s="15"/>
    </row>
    <row r="27" customFormat="false" ht="15.75" hidden="false" customHeight="true" outlineLevel="0" collapsed="false">
      <c r="B27" s="25" t="s">
        <v>30</v>
      </c>
      <c r="C27" s="25"/>
      <c r="D27" s="25"/>
      <c r="E27" s="25"/>
      <c r="F27" s="28" t="str">
        <f aca="false">IF(F25&gt;=F26,"YES — Zakat likely due","NO — below nisab")</f>
        <v>YES — Zakat likely due</v>
      </c>
      <c r="G27" s="28"/>
    </row>
    <row r="28" customFormat="false" ht="15.75" hidden="false" customHeight="true" outlineLevel="0" collapsed="false">
      <c r="B28" s="29" t="s">
        <v>31</v>
      </c>
      <c r="C28" s="29"/>
      <c r="D28" s="29"/>
      <c r="E28" s="29"/>
      <c r="F28" s="30" t="n">
        <f aca="false">IF(F25&gt;=F26,F25*G6,0)</f>
        <v>368.5</v>
      </c>
      <c r="G28" s="30"/>
    </row>
    <row r="30" customFormat="false" ht="21.75" hidden="false" customHeight="true" outlineLevel="0" collapsed="false">
      <c r="B30" s="31" t="s">
        <v>32</v>
      </c>
      <c r="C30" s="31"/>
      <c r="D30" s="31"/>
      <c r="E30" s="31"/>
      <c r="F30" s="31"/>
      <c r="G30" s="31"/>
    </row>
  </sheetData>
  <mergeCells count="17">
    <mergeCell ref="B2:G2"/>
    <mergeCell ref="B3:G3"/>
    <mergeCell ref="B5:C5"/>
    <mergeCell ref="B22:G22"/>
    <mergeCell ref="B23:E23"/>
    <mergeCell ref="F23:G23"/>
    <mergeCell ref="B24:E24"/>
    <mergeCell ref="F24:G24"/>
    <mergeCell ref="B25:E25"/>
    <mergeCell ref="F25:G25"/>
    <mergeCell ref="B26:E26"/>
    <mergeCell ref="F26:G26"/>
    <mergeCell ref="B27:E27"/>
    <mergeCell ref="F27:G27"/>
    <mergeCell ref="B28:E28"/>
    <mergeCell ref="F28:G28"/>
    <mergeCell ref="B30:G30"/>
  </mergeCells>
  <dataValidations count="1">
    <dataValidation allowBlank="true" errorStyle="stop" operator="between" showDropDown="false" showErrorMessage="false" showInputMessage="false" sqref="G9:G20" type="list">
      <formula1>"Halal,Screen,Haram"</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D7D56"/>
    <pageSetUpPr fitToPage="false"/>
  </sheetPr>
  <dimension ref="B1:G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8" topLeftCell="A9"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2" min="2" style="0" width="26"/>
    <col collapsed="false" customWidth="true" hidden="false" outlineLevel="0" max="7" min="3" style="0" width="16"/>
    <col collapsed="false" customWidth="true" hidden="false" outlineLevel="0" max="8" min="8" style="0" width="3"/>
  </cols>
  <sheetData>
    <row r="1" customFormat="false" ht="6" hidden="false" customHeight="true" outlineLevel="0" collapsed="false"/>
    <row r="2" customFormat="false" ht="27.75" hidden="false" customHeight="true" outlineLevel="0" collapsed="false">
      <c r="B2" s="32" t="s">
        <v>33</v>
      </c>
      <c r="C2" s="32"/>
      <c r="D2" s="32"/>
      <c r="E2" s="32"/>
      <c r="F2" s="32"/>
      <c r="G2" s="32"/>
    </row>
    <row r="3" customFormat="false" ht="15.75" hidden="false" customHeight="true" outlineLevel="0" collapsed="false">
      <c r="B3" s="33" t="s">
        <v>34</v>
      </c>
      <c r="C3" s="33"/>
      <c r="D3" s="33"/>
      <c r="E3" s="33"/>
      <c r="F3" s="33"/>
      <c r="G3" s="33"/>
    </row>
    <row r="4" customFormat="false" ht="7.5" hidden="false" customHeight="true" outlineLevel="0" collapsed="false"/>
    <row r="5" customFormat="false" ht="27.75" hidden="false" customHeight="true" outlineLevel="0" collapsed="false">
      <c r="B5" s="34" t="s">
        <v>35</v>
      </c>
      <c r="C5" s="34"/>
      <c r="D5" s="34"/>
      <c r="E5" s="34"/>
      <c r="F5" s="34"/>
      <c r="G5" s="34"/>
    </row>
    <row r="6" customFormat="false" ht="7.5" hidden="false" customHeight="true" outlineLevel="0" collapsed="false"/>
    <row r="7" customFormat="false" ht="30" hidden="false" customHeight="true" outlineLevel="0" collapsed="false">
      <c r="B7" s="8" t="s">
        <v>6</v>
      </c>
      <c r="C7" s="8" t="s">
        <v>36</v>
      </c>
      <c r="D7" s="8" t="s">
        <v>37</v>
      </c>
      <c r="E7" s="8" t="s">
        <v>38</v>
      </c>
      <c r="F7" s="8" t="s">
        <v>39</v>
      </c>
      <c r="G7" s="8" t="s">
        <v>40</v>
      </c>
    </row>
    <row r="8" customFormat="false" ht="6" hidden="false" customHeight="true" outlineLevel="0" collapsed="false"/>
    <row r="9" customFormat="false" ht="15.75" hidden="false" customHeight="true" outlineLevel="0" collapsed="false">
      <c r="B9" s="35" t="s">
        <v>12</v>
      </c>
      <c r="C9" s="12" t="n">
        <v>320</v>
      </c>
      <c r="D9" s="36" t="n">
        <v>0.02</v>
      </c>
      <c r="E9" s="37" t="n">
        <f aca="false">IF(C9="","",C9*D9)</f>
        <v>6.4</v>
      </c>
      <c r="F9" s="19" t="n">
        <f aca="false">IF(C9="","",C9-E9)</f>
        <v>313.6</v>
      </c>
      <c r="G9" s="35" t="s">
        <v>41</v>
      </c>
    </row>
    <row r="10" customFormat="false" ht="15.75" hidden="false" customHeight="true" outlineLevel="0" collapsed="false">
      <c r="B10" s="35" t="s">
        <v>15</v>
      </c>
      <c r="C10" s="12" t="n">
        <v>210</v>
      </c>
      <c r="D10" s="36" t="n">
        <v>0.01</v>
      </c>
      <c r="E10" s="37" t="n">
        <f aca="false">IF(C10="","",C10*D10)</f>
        <v>2.1</v>
      </c>
      <c r="F10" s="19" t="n">
        <f aca="false">IF(C10="","",C10-E10)</f>
        <v>207.9</v>
      </c>
      <c r="G10" s="35" t="s">
        <v>42</v>
      </c>
    </row>
    <row r="11" customFormat="false" ht="15.75" hidden="false" customHeight="true" outlineLevel="0" collapsed="false">
      <c r="B11" s="35" t="s">
        <v>17</v>
      </c>
      <c r="C11" s="12" t="n">
        <v>180</v>
      </c>
      <c r="D11" s="36" t="n">
        <v>0.03</v>
      </c>
      <c r="E11" s="37" t="n">
        <f aca="false">IF(C11="","",C11*D11)</f>
        <v>5.4</v>
      </c>
      <c r="F11" s="19" t="n">
        <f aca="false">IF(C11="","",C11-E11)</f>
        <v>174.6</v>
      </c>
      <c r="G11" s="35" t="s">
        <v>43</v>
      </c>
    </row>
    <row r="12" customFormat="false" ht="15.75" hidden="false" customHeight="true" outlineLevel="0" collapsed="false">
      <c r="B12" s="35" t="s">
        <v>19</v>
      </c>
      <c r="C12" s="12" t="n">
        <v>250</v>
      </c>
      <c r="D12" s="36" t="n">
        <v>0.02</v>
      </c>
      <c r="E12" s="37" t="n">
        <f aca="false">IF(C12="","",C12*D12)</f>
        <v>5</v>
      </c>
      <c r="F12" s="19" t="n">
        <f aca="false">IF(C12="","",C12-E12)</f>
        <v>245</v>
      </c>
      <c r="G12" s="35" t="s">
        <v>44</v>
      </c>
    </row>
    <row r="13" customFormat="false" ht="15.75" hidden="false" customHeight="true" outlineLevel="0" collapsed="false">
      <c r="B13" s="35" t="s">
        <v>21</v>
      </c>
      <c r="C13" s="12" t="n">
        <v>120</v>
      </c>
      <c r="D13" s="36" t="n">
        <v>0.01</v>
      </c>
      <c r="E13" s="37" t="n">
        <f aca="false">IF(C13="","",C13*D13)</f>
        <v>1.2</v>
      </c>
      <c r="F13" s="19" t="n">
        <f aca="false">IF(C13="","",C13-E13)</f>
        <v>118.8</v>
      </c>
      <c r="G13" s="35" t="s">
        <v>45</v>
      </c>
    </row>
    <row r="14" customFormat="false" ht="15.75" hidden="false" customHeight="true" outlineLevel="0" collapsed="false">
      <c r="B14" s="35" t="s">
        <v>23</v>
      </c>
      <c r="C14" s="12" t="n">
        <v>90</v>
      </c>
      <c r="D14" s="36" t="n">
        <v>0</v>
      </c>
      <c r="E14" s="37" t="n">
        <f aca="false">IF(C14="","",C14*D14)</f>
        <v>0</v>
      </c>
      <c r="F14" s="19" t="n">
        <f aca="false">IF(C14="","",C14-E14)</f>
        <v>90</v>
      </c>
      <c r="G14" s="35" t="s">
        <v>46</v>
      </c>
    </row>
    <row r="15" customFormat="false" ht="15.75" hidden="false" customHeight="true" outlineLevel="0" collapsed="false">
      <c r="B15" s="38"/>
      <c r="C15" s="19"/>
      <c r="D15" s="39"/>
      <c r="E15" s="19" t="str">
        <f aca="false">IF(C15="","",C15*D15)</f>
        <v/>
      </c>
      <c r="F15" s="19" t="str">
        <f aca="false">IF(C15="","",C15-E15)</f>
        <v/>
      </c>
      <c r="G15" s="38"/>
    </row>
    <row r="16" customFormat="false" ht="15.75" hidden="false" customHeight="true" outlineLevel="0" collapsed="false">
      <c r="B16" s="40"/>
      <c r="C16" s="24"/>
      <c r="D16" s="41"/>
      <c r="E16" s="24" t="str">
        <f aca="false">IF(C16="","",C16*D16)</f>
        <v/>
      </c>
      <c r="F16" s="24" t="str">
        <f aca="false">IF(C16="","",C16-E16)</f>
        <v/>
      </c>
      <c r="G16" s="40"/>
    </row>
    <row r="17" customFormat="false" ht="15.75" hidden="false" customHeight="true" outlineLevel="0" collapsed="false">
      <c r="B17" s="38"/>
      <c r="C17" s="19"/>
      <c r="D17" s="39"/>
      <c r="E17" s="19" t="str">
        <f aca="false">IF(C17="","",C17*D17)</f>
        <v/>
      </c>
      <c r="F17" s="19" t="str">
        <f aca="false">IF(C17="","",C17-E17)</f>
        <v/>
      </c>
      <c r="G17" s="38"/>
    </row>
    <row r="18" customFormat="false" ht="15.75" hidden="false" customHeight="true" outlineLevel="0" collapsed="false">
      <c r="B18" s="40"/>
      <c r="C18" s="24"/>
      <c r="D18" s="41"/>
      <c r="E18" s="24" t="str">
        <f aca="false">IF(C18="","",C18*D18)</f>
        <v/>
      </c>
      <c r="F18" s="24" t="str">
        <f aca="false">IF(C18="","",C18-E18)</f>
        <v/>
      </c>
      <c r="G18" s="40"/>
    </row>
    <row r="19" customFormat="false" ht="15.75" hidden="false" customHeight="true" outlineLevel="0" collapsed="false">
      <c r="B19" s="38"/>
      <c r="C19" s="19"/>
      <c r="D19" s="39"/>
      <c r="E19" s="19" t="str">
        <f aca="false">IF(C19="","",C19*D19)</f>
        <v/>
      </c>
      <c r="F19" s="19" t="str">
        <f aca="false">IF(C19="","",C19-E19)</f>
        <v/>
      </c>
      <c r="G19" s="38"/>
    </row>
    <row r="20" customFormat="false" ht="15.75" hidden="false" customHeight="true" outlineLevel="0" collapsed="false">
      <c r="B20" s="40"/>
      <c r="C20" s="24"/>
      <c r="D20" s="41"/>
      <c r="E20" s="24" t="str">
        <f aca="false">IF(C20="","",C20*D20)</f>
        <v/>
      </c>
      <c r="F20" s="24" t="str">
        <f aca="false">IF(C20="","",C20-E20)</f>
        <v/>
      </c>
      <c r="G20" s="40"/>
    </row>
    <row r="21" customFormat="false" ht="6" hidden="false" customHeight="true" outlineLevel="0" collapsed="false"/>
    <row r="22" customFormat="false" ht="15.75" hidden="false" customHeight="true" outlineLevel="0" collapsed="false">
      <c r="B22" s="26" t="s">
        <v>47</v>
      </c>
      <c r="C22" s="26"/>
      <c r="D22" s="26"/>
      <c r="E22" s="26"/>
      <c r="F22" s="15" t="n">
        <f aca="false">SUMIF(C9:C20,"&gt;0")</f>
        <v>1170</v>
      </c>
      <c r="G22" s="15"/>
    </row>
    <row r="23" customFormat="false" ht="15.75" hidden="false" customHeight="true" outlineLevel="0" collapsed="false">
      <c r="B23" s="26" t="s">
        <v>48</v>
      </c>
      <c r="C23" s="26"/>
      <c r="D23" s="26"/>
      <c r="E23" s="26"/>
      <c r="F23" s="42" t="n">
        <f aca="false">SUM(E9:E20)</f>
        <v>20.1</v>
      </c>
      <c r="G23" s="42"/>
    </row>
    <row r="24" customFormat="false" ht="15.75" hidden="false" customHeight="true" outlineLevel="0" collapsed="false">
      <c r="B24" s="26" t="s">
        <v>49</v>
      </c>
      <c r="C24" s="26"/>
      <c r="D24" s="26"/>
      <c r="E24" s="26"/>
      <c r="F24" s="43" t="n">
        <f aca="false">SUM(F9:F20)</f>
        <v>1149.9</v>
      </c>
      <c r="G24" s="43"/>
    </row>
    <row r="26" customFormat="false" ht="15.75" hidden="false" customHeight="true" outlineLevel="0" collapsed="false">
      <c r="B26" s="26" t="s">
        <v>50</v>
      </c>
      <c r="C26" s="26"/>
      <c r="D26" s="26"/>
      <c r="E26" s="26"/>
      <c r="F26" s="44" t="n">
        <f aca="false">IFERROR(F23/F22,0)</f>
        <v>0.0171794871794872</v>
      </c>
      <c r="G26" s="44"/>
    </row>
    <row r="27" customFormat="false" ht="15.75" hidden="false" customHeight="true" outlineLevel="0" collapsed="false">
      <c r="B27" s="26" t="s">
        <v>51</v>
      </c>
      <c r="C27" s="26"/>
      <c r="D27" s="26"/>
      <c r="E27" s="26"/>
      <c r="F27" s="28" t="str">
        <f aca="false">IF(F26&lt;0.05,"Minor — keep rest after purifying","Review — consult scholar")</f>
        <v>Minor — keep rest after purifying</v>
      </c>
      <c r="G27" s="28"/>
    </row>
    <row r="28" customFormat="false" ht="15.75" hidden="false" customHeight="true" outlineLevel="0" collapsed="false">
      <c r="B28" s="29" t="s">
        <v>52</v>
      </c>
      <c r="C28" s="29"/>
      <c r="D28" s="29"/>
      <c r="E28" s="29"/>
      <c r="F28" s="30" t="n">
        <f aca="false">F24</f>
        <v>1149.9</v>
      </c>
      <c r="G28" s="30"/>
    </row>
  </sheetData>
  <mergeCells count="15">
    <mergeCell ref="B2:G2"/>
    <mergeCell ref="B3:G3"/>
    <mergeCell ref="B5:G5"/>
    <mergeCell ref="B22:E22"/>
    <mergeCell ref="F22:G22"/>
    <mergeCell ref="B23:E23"/>
    <mergeCell ref="F23:G23"/>
    <mergeCell ref="B24:E24"/>
    <mergeCell ref="F24:G24"/>
    <mergeCell ref="B26:E26"/>
    <mergeCell ref="F26:G26"/>
    <mergeCell ref="B27:E27"/>
    <mergeCell ref="F27:G27"/>
    <mergeCell ref="B28:E28"/>
    <mergeCell ref="F28:G28"/>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59669"/>
    <pageSetUpPr fitToPage="false"/>
  </sheetPr>
  <dimension ref="B1:H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2" min="2" style="0" width="14"/>
    <col collapsed="false" customWidth="true" hidden="false" outlineLevel="0" max="8" min="3" style="0" width="18"/>
    <col collapsed="false" customWidth="true" hidden="false" outlineLevel="0" max="9" min="9" style="0" width="3"/>
  </cols>
  <sheetData>
    <row r="1" customFormat="false" ht="6" hidden="false" customHeight="true" outlineLevel="0" collapsed="false"/>
    <row r="2" customFormat="false" ht="27.75" hidden="false" customHeight="true" outlineLevel="0" collapsed="false">
      <c r="B2" s="32" t="s">
        <v>53</v>
      </c>
      <c r="C2" s="32"/>
      <c r="D2" s="32"/>
      <c r="E2" s="32"/>
      <c r="F2" s="32"/>
      <c r="G2" s="32"/>
      <c r="H2" s="32"/>
    </row>
    <row r="3" customFormat="false" ht="15.75" hidden="false" customHeight="true" outlineLevel="0" collapsed="false">
      <c r="B3" s="33" t="s">
        <v>54</v>
      </c>
      <c r="C3" s="33"/>
      <c r="D3" s="33"/>
      <c r="E3" s="33"/>
      <c r="F3" s="33"/>
      <c r="G3" s="33"/>
      <c r="H3" s="33"/>
    </row>
    <row r="4" customFormat="false" ht="7.5" hidden="false" customHeight="true" outlineLevel="0" collapsed="false"/>
    <row r="5" customFormat="false" ht="30" hidden="false" customHeight="true" outlineLevel="0" collapsed="false">
      <c r="B5" s="8" t="s">
        <v>3</v>
      </c>
      <c r="C5" s="8" t="s">
        <v>55</v>
      </c>
      <c r="D5" s="8" t="s">
        <v>56</v>
      </c>
      <c r="E5" s="8" t="s">
        <v>57</v>
      </c>
      <c r="F5" s="8" t="s">
        <v>58</v>
      </c>
      <c r="G5" s="8" t="s">
        <v>59</v>
      </c>
      <c r="H5" s="8" t="s">
        <v>60</v>
      </c>
    </row>
    <row r="6" customFormat="false" ht="6" hidden="false" customHeight="true" outlineLevel="0" collapsed="false"/>
    <row r="7" customFormat="false" ht="15.75" hidden="false" customHeight="true" outlineLevel="0" collapsed="false">
      <c r="B7" s="45" t="s">
        <v>61</v>
      </c>
      <c r="C7" s="6" t="n">
        <v>12400</v>
      </c>
      <c r="D7" s="6" t="n">
        <v>320</v>
      </c>
      <c r="E7" s="13" t="n">
        <f aca="false">C7+D7</f>
        <v>12720</v>
      </c>
      <c r="F7" s="6" t="n">
        <v>8800</v>
      </c>
      <c r="G7" s="30" t="n">
        <f aca="false">IF(E7&gt;=F7,E7*0.025,0)</f>
        <v>318</v>
      </c>
      <c r="H7" s="9" t="s">
        <v>62</v>
      </c>
    </row>
    <row r="8" customFormat="false" ht="15.75" hidden="false" customHeight="true" outlineLevel="0" collapsed="false">
      <c r="B8" s="45" t="s">
        <v>63</v>
      </c>
      <c r="C8" s="6" t="n">
        <v>15800</v>
      </c>
      <c r="D8" s="6" t="n">
        <v>580</v>
      </c>
      <c r="E8" s="15" t="n">
        <f aca="false">C8+D8</f>
        <v>16380</v>
      </c>
      <c r="F8" s="6" t="n">
        <v>8800</v>
      </c>
      <c r="G8" s="30" t="n">
        <f aca="false">IF(E8&gt;=F8,E8*0.025,0)</f>
        <v>409.5</v>
      </c>
      <c r="H8" s="9" t="s">
        <v>64</v>
      </c>
    </row>
    <row r="9" customFormat="false" ht="15.75" hidden="false" customHeight="true" outlineLevel="0" collapsed="false">
      <c r="B9" s="45" t="s">
        <v>65</v>
      </c>
      <c r="C9" s="6" t="n">
        <v>19200</v>
      </c>
      <c r="D9" s="6" t="n">
        <v>720</v>
      </c>
      <c r="E9" s="13" t="n">
        <f aca="false">C9+D9</f>
        <v>19920</v>
      </c>
      <c r="F9" s="6" t="n">
        <v>8800</v>
      </c>
      <c r="G9" s="30" t="n">
        <f aca="false">IF(E9&gt;=F9,E9*0.025,0)</f>
        <v>498</v>
      </c>
      <c r="H9" s="9" t="s">
        <v>66</v>
      </c>
    </row>
    <row r="10" customFormat="false" ht="15.75" hidden="false" customHeight="true" outlineLevel="0" collapsed="false">
      <c r="B10" s="45" t="s">
        <v>67</v>
      </c>
      <c r="C10" s="6" t="n">
        <v>22600</v>
      </c>
      <c r="D10" s="6" t="n">
        <v>910</v>
      </c>
      <c r="E10" s="15" t="n">
        <f aca="false">C10+D10</f>
        <v>23510</v>
      </c>
      <c r="F10" s="6" t="n">
        <v>8800</v>
      </c>
      <c r="G10" s="30" t="n">
        <f aca="false">IF(E10&gt;=F10,E10*0.025,0)</f>
        <v>587.75</v>
      </c>
      <c r="H10" s="9" t="s">
        <v>68</v>
      </c>
    </row>
    <row r="11" customFormat="false" ht="15.75" hidden="false" customHeight="true" outlineLevel="0" collapsed="false">
      <c r="B11" s="46"/>
      <c r="C11" s="46"/>
      <c r="D11" s="46"/>
      <c r="E11" s="13" t="str">
        <f aca="false">IF(C11+D11=0,"",C11+D11)</f>
        <v/>
      </c>
      <c r="F11" s="47" t="n">
        <v>8800</v>
      </c>
      <c r="G11" s="30" t="str">
        <f aca="false">IF(E11="","",IF(E11&gt;=F11,E11*0.025,0))</f>
        <v/>
      </c>
      <c r="H11" s="46"/>
    </row>
    <row r="12" customFormat="false" ht="15.75" hidden="false" customHeight="true" outlineLevel="0" collapsed="false">
      <c r="B12" s="46"/>
      <c r="C12" s="46"/>
      <c r="D12" s="46"/>
      <c r="E12" s="15" t="str">
        <f aca="false">IF(C12+D12=0,"",C12+D12)</f>
        <v/>
      </c>
      <c r="F12" s="47" t="n">
        <v>8800</v>
      </c>
      <c r="G12" s="30" t="str">
        <f aca="false">IF(E12="","",IF(E12&gt;=F12,E12*0.025,0))</f>
        <v/>
      </c>
      <c r="H12" s="46"/>
    </row>
    <row r="13" customFormat="false" ht="15.75" hidden="false" customHeight="true" outlineLevel="0" collapsed="false">
      <c r="B13" s="46"/>
      <c r="C13" s="46"/>
      <c r="D13" s="46"/>
      <c r="E13" s="13" t="str">
        <f aca="false">IF(C13+D13=0,"",C13+D13)</f>
        <v/>
      </c>
      <c r="F13" s="47" t="n">
        <v>8800</v>
      </c>
      <c r="G13" s="30" t="str">
        <f aca="false">IF(E13="","",IF(E13&gt;=F13,E13*0.025,0))</f>
        <v/>
      </c>
      <c r="H13" s="46"/>
    </row>
    <row r="14" customFormat="false" ht="15.75" hidden="false" customHeight="true" outlineLevel="0" collapsed="false">
      <c r="B14" s="46"/>
      <c r="C14" s="46"/>
      <c r="D14" s="46"/>
      <c r="E14" s="15" t="str">
        <f aca="false">IF(C14+D14=0,"",C14+D14)</f>
        <v/>
      </c>
      <c r="F14" s="47" t="n">
        <v>8800</v>
      </c>
      <c r="G14" s="30" t="str">
        <f aca="false">IF(E14="","",IF(E14&gt;=F14,E14*0.025,0))</f>
        <v/>
      </c>
      <c r="H14" s="46"/>
    </row>
    <row r="15" customFormat="false" ht="15.75" hidden="false" customHeight="true" outlineLevel="0" collapsed="false">
      <c r="B15" s="46"/>
      <c r="C15" s="46"/>
      <c r="D15" s="46"/>
      <c r="E15" s="13" t="str">
        <f aca="false">IF(C15+D15=0,"",C15+D15)</f>
        <v/>
      </c>
      <c r="F15" s="47" t="n">
        <v>8800</v>
      </c>
      <c r="G15" s="30" t="str">
        <f aca="false">IF(E15="","",IF(E15&gt;=F15,E15*0.025,0))</f>
        <v/>
      </c>
      <c r="H15" s="46"/>
    </row>
    <row r="16" customFormat="false" ht="15.75" hidden="false" customHeight="true" outlineLevel="0" collapsed="false">
      <c r="B16" s="46"/>
      <c r="C16" s="46"/>
      <c r="D16" s="46"/>
      <c r="E16" s="15" t="str">
        <f aca="false">IF(C16+D16=0,"",C16+D16)</f>
        <v/>
      </c>
      <c r="F16" s="47" t="n">
        <v>8800</v>
      </c>
      <c r="G16" s="30" t="str">
        <f aca="false">IF(E16="","",IF(E16&gt;=F16,E16*0.025,0))</f>
        <v/>
      </c>
      <c r="H16" s="46"/>
    </row>
    <row r="18" customFormat="false" ht="7.5" hidden="false" customHeight="true" outlineLevel="0" collapsed="false"/>
    <row r="19" customFormat="false" ht="36" hidden="false" customHeight="true" outlineLevel="0" collapsed="false">
      <c r="B19" s="34" t="s">
        <v>69</v>
      </c>
      <c r="C19" s="34"/>
      <c r="D19" s="34"/>
      <c r="E19" s="34"/>
      <c r="F19" s="34"/>
      <c r="G19" s="34"/>
      <c r="H19" s="34"/>
    </row>
  </sheetData>
  <mergeCells count="3">
    <mergeCell ref="B2:H2"/>
    <mergeCell ref="B3:H3"/>
    <mergeCell ref="B19:H19"/>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D97706"/>
    <pageSetUpPr fitToPage="false"/>
  </sheetPr>
  <dimension ref="B1:E1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3" min="3" style="0" width="14"/>
    <col collapsed="false" customWidth="true" hidden="false" outlineLevel="0" max="4" min="4" style="0" width="40"/>
    <col collapsed="false" customWidth="true" hidden="false" outlineLevel="0" max="5" min="5" style="0" width="18"/>
    <col collapsed="false" customWidth="true" hidden="false" outlineLevel="0" max="6" min="6" style="0" width="3"/>
  </cols>
  <sheetData>
    <row r="1" customFormat="false" ht="6" hidden="false" customHeight="true" outlineLevel="0" collapsed="false"/>
    <row r="2" customFormat="false" ht="27.75" hidden="false" customHeight="true" outlineLevel="0" collapsed="false">
      <c r="B2" s="32" t="s">
        <v>70</v>
      </c>
      <c r="C2" s="32"/>
      <c r="D2" s="32"/>
      <c r="E2" s="32"/>
    </row>
    <row r="3" customFormat="false" ht="15.75" hidden="false" customHeight="true" outlineLevel="0" collapsed="false">
      <c r="B3" s="33" t="s">
        <v>71</v>
      </c>
      <c r="C3" s="33"/>
      <c r="D3" s="33"/>
      <c r="E3" s="33"/>
    </row>
    <row r="4" customFormat="false" ht="7.5" hidden="false" customHeight="true" outlineLevel="0" collapsed="false"/>
    <row r="5" customFormat="false" ht="18" hidden="false" customHeight="true" outlineLevel="0" collapsed="false">
      <c r="B5" s="4" t="s">
        <v>72</v>
      </c>
      <c r="C5" s="48" t="s">
        <v>73</v>
      </c>
      <c r="D5" s="48"/>
    </row>
    <row r="6" customFormat="false" ht="7.5" hidden="false" customHeight="true" outlineLevel="0" collapsed="false"/>
    <row r="7" customFormat="false" ht="21.75" hidden="false" customHeight="true" outlineLevel="0" collapsed="false">
      <c r="B7" s="8" t="s">
        <v>74</v>
      </c>
      <c r="C7" s="8" t="s">
        <v>75</v>
      </c>
      <c r="D7" s="8" t="s">
        <v>76</v>
      </c>
      <c r="E7" s="8" t="s">
        <v>77</v>
      </c>
    </row>
    <row r="8" customFormat="false" ht="39.75" hidden="false" customHeight="true" outlineLevel="0" collapsed="false">
      <c r="B8" s="49" t="s">
        <v>78</v>
      </c>
      <c r="C8" s="50" t="s">
        <v>79</v>
      </c>
      <c r="D8" s="51" t="s">
        <v>80</v>
      </c>
      <c r="E8" s="52" t="s">
        <v>81</v>
      </c>
    </row>
    <row r="9" customFormat="false" ht="39.75" hidden="false" customHeight="true" outlineLevel="0" collapsed="false">
      <c r="B9" s="53" t="s">
        <v>82</v>
      </c>
      <c r="C9" s="50" t="s">
        <v>79</v>
      </c>
      <c r="D9" s="54" t="s">
        <v>83</v>
      </c>
      <c r="E9" s="52" t="s">
        <v>84</v>
      </c>
    </row>
    <row r="10" customFormat="false" ht="39.75" hidden="false" customHeight="true" outlineLevel="0" collapsed="false">
      <c r="B10" s="49" t="s">
        <v>85</v>
      </c>
      <c r="C10" s="50" t="s">
        <v>79</v>
      </c>
      <c r="D10" s="51" t="s">
        <v>86</v>
      </c>
      <c r="E10" s="52" t="s">
        <v>87</v>
      </c>
    </row>
    <row r="11" customFormat="false" ht="39.75" hidden="false" customHeight="true" outlineLevel="0" collapsed="false">
      <c r="B11" s="53" t="s">
        <v>88</v>
      </c>
      <c r="C11" s="50" t="s">
        <v>79</v>
      </c>
      <c r="D11" s="54" t="s">
        <v>89</v>
      </c>
      <c r="E11" s="52" t="s">
        <v>90</v>
      </c>
    </row>
    <row r="12" customFormat="false" ht="39.75" hidden="false" customHeight="true" outlineLevel="0" collapsed="false">
      <c r="B12" s="55" t="s">
        <v>91</v>
      </c>
      <c r="C12" s="56" t="str">
        <f aca="false">IF(COUNTIF(C8:C11,"FAIL")&gt;0,"FAIL — Do not invest","PASS — Permissible with purification if needed")</f>
        <v>PASS — Permissible with purification if needed</v>
      </c>
      <c r="D12" s="51" t="s">
        <v>92</v>
      </c>
      <c r="E12" s="57"/>
    </row>
  </sheetData>
  <mergeCells count="3">
    <mergeCell ref="B2:E2"/>
    <mergeCell ref="B3:E3"/>
    <mergeCell ref="C5:D5"/>
  </mergeCells>
  <dataValidations count="1">
    <dataValidation allowBlank="true" errorStyle="stop" operator="between" showDropDown="false" showErrorMessage="false" showInputMessage="false" sqref="C8:C11" type="list">
      <formula1>"PASS,FAIL"</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334155"/>
    <pageSetUpPr fitToPage="false"/>
  </sheetPr>
  <dimension ref="B1:B2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2" min="2" style="0" width="60"/>
    <col collapsed="false" customWidth="true" hidden="false" outlineLevel="0" max="3" min="3" style="0" width="3"/>
  </cols>
  <sheetData>
    <row r="1" customFormat="false" ht="6" hidden="false" customHeight="true" outlineLevel="0" collapsed="false"/>
    <row r="2" customFormat="false" ht="27.75" hidden="false" customHeight="true" outlineLevel="0" collapsed="false">
      <c r="B2" s="58" t="s">
        <v>93</v>
      </c>
    </row>
    <row r="3" customFormat="false" ht="19.5" hidden="false" customHeight="true" outlineLevel="0" collapsed="false">
      <c r="B3" s="59" t="s">
        <v>94</v>
      </c>
    </row>
    <row r="4" customFormat="false" ht="36" hidden="false" customHeight="true" outlineLevel="0" collapsed="false">
      <c r="B4" s="53" t="s">
        <v>95</v>
      </c>
    </row>
    <row r="5" customFormat="false" ht="6" hidden="false" customHeight="true" outlineLevel="0" collapsed="false">
      <c r="B5" s="60"/>
    </row>
    <row r="6" customFormat="false" ht="19.5" hidden="false" customHeight="true" outlineLevel="0" collapsed="false">
      <c r="B6" s="59" t="s">
        <v>96</v>
      </c>
    </row>
    <row r="7" customFormat="false" ht="36" hidden="false" customHeight="true" outlineLevel="0" collapsed="false">
      <c r="B7" s="53" t="s">
        <v>97</v>
      </c>
    </row>
    <row r="8" customFormat="false" ht="6" hidden="false" customHeight="true" outlineLevel="0" collapsed="false">
      <c r="B8" s="60"/>
    </row>
    <row r="9" customFormat="false" ht="19.5" hidden="false" customHeight="true" outlineLevel="0" collapsed="false">
      <c r="B9" s="59" t="s">
        <v>98</v>
      </c>
    </row>
    <row r="10" customFormat="false" ht="36" hidden="false" customHeight="true" outlineLevel="0" collapsed="false">
      <c r="B10" s="53" t="s">
        <v>99</v>
      </c>
    </row>
    <row r="11" customFormat="false" ht="6" hidden="false" customHeight="true" outlineLevel="0" collapsed="false">
      <c r="B11" s="60"/>
    </row>
    <row r="12" customFormat="false" ht="19.5" hidden="false" customHeight="true" outlineLevel="0" collapsed="false">
      <c r="B12" s="59" t="s">
        <v>100</v>
      </c>
    </row>
    <row r="13" customFormat="false" ht="36" hidden="false" customHeight="true" outlineLevel="0" collapsed="false">
      <c r="B13" s="53" t="s">
        <v>101</v>
      </c>
    </row>
    <row r="14" customFormat="false" ht="6" hidden="false" customHeight="true" outlineLevel="0" collapsed="false">
      <c r="B14" s="60"/>
    </row>
    <row r="15" customFormat="false" ht="19.5" hidden="false" customHeight="true" outlineLevel="0" collapsed="false">
      <c r="B15" s="59" t="s">
        <v>102</v>
      </c>
    </row>
    <row r="16" customFormat="false" ht="36" hidden="false" customHeight="true" outlineLevel="0" collapsed="false">
      <c r="B16" s="53" t="s">
        <v>103</v>
      </c>
    </row>
    <row r="17" customFormat="false" ht="6" hidden="false" customHeight="true" outlineLevel="0" collapsed="false">
      <c r="B17" s="60"/>
    </row>
    <row r="18" customFormat="false" ht="19.5" hidden="false" customHeight="true" outlineLevel="0" collapsed="false">
      <c r="B18" s="61" t="s">
        <v>104</v>
      </c>
    </row>
    <row r="19" customFormat="false" ht="36" hidden="false" customHeight="true" outlineLevel="0" collapsed="false">
      <c r="B19" s="62" t="s">
        <v>105</v>
      </c>
    </row>
    <row r="20" customFormat="false" ht="36" hidden="false" customHeight="true" outlineLevel="0" collapsed="false">
      <c r="B20" s="53" t="s">
        <v>106</v>
      </c>
    </row>
    <row r="21" customFormat="false" ht="36" hidden="false" customHeight="true" outlineLevel="0" collapsed="false">
      <c r="B21" s="63" t="s">
        <v>107</v>
      </c>
    </row>
    <row r="22" customFormat="false" ht="6" hidden="false" customHeight="true" outlineLevel="0" collapsed="false">
      <c r="B22" s="60"/>
    </row>
    <row r="23" customFormat="false" ht="19.5" hidden="false" customHeight="true" outlineLevel="0" collapsed="false">
      <c r="B23" s="61" t="s">
        <v>108</v>
      </c>
    </row>
    <row r="24" customFormat="false" ht="36" hidden="false" customHeight="true" outlineLevel="0" collapsed="false">
      <c r="B24" s="53" t="s">
        <v>109</v>
      </c>
    </row>
    <row r="25" customFormat="false" ht="36" hidden="false" customHeight="true" outlineLevel="0" collapsed="false">
      <c r="B25" s="64" t="s">
        <v>110</v>
      </c>
    </row>
    <row r="26" customFormat="false" ht="36" hidden="false" customHeight="true" outlineLevel="0" collapsed="false">
      <c r="B26" s="53" t="s">
        <v>111</v>
      </c>
    </row>
    <row r="27" customFormat="false" ht="36" hidden="false" customHeight="true" outlineLevel="0" collapsed="false">
      <c r="B27" s="62" t="s">
        <v>112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2026-03-04T15:57:36Z</dcterms:created>
  <dc:creator>openpyxl</dc:creator>
  <dc:description/>
  <dc:language>en-US</dc:language>
  <cp:lastModifiedBy/>
  <dcterms:modified xsi:type="dcterms:W3CDTF">2026-03-04T15:57:36Z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